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mp64\www\novonote\"/>
    </mc:Choice>
  </mc:AlternateContent>
  <bookViews>
    <workbookView xWindow="0" yWindow="0" windowWidth="20430" windowHeight="6870"/>
  </bookViews>
  <sheets>
    <sheet name="Fatura" sheetId="1" r:id="rId1"/>
    <sheet name="Parametros" sheetId="2" r:id="rId2"/>
  </sheets>
  <calcPr calcId="162913"/>
</workbook>
</file>

<file path=xl/calcChain.xml><?xml version="1.0" encoding="utf-8"?>
<calcChain xmlns="http://schemas.openxmlformats.org/spreadsheetml/2006/main">
  <c r="B23" i="2" l="1"/>
  <c r="B43" i="2"/>
  <c r="B24" i="2"/>
  <c r="B32" i="2" s="1"/>
  <c r="B36" i="2" s="1"/>
  <c r="B31" i="2"/>
  <c r="B35" i="2" s="1"/>
  <c r="B21" i="2"/>
  <c r="B25" i="2" s="1"/>
  <c r="B33" i="2" s="1"/>
  <c r="B37" i="2" s="1"/>
  <c r="B20" i="2"/>
  <c r="B19" i="2"/>
  <c r="B17" i="2"/>
  <c r="B16" i="2"/>
  <c r="B15" i="2"/>
  <c r="C7" i="2"/>
  <c r="G23" i="1"/>
  <c r="B41" i="2" l="1"/>
  <c r="B45" i="2" s="1"/>
  <c r="B49" i="2" s="1"/>
  <c r="G21" i="1"/>
  <c r="G19" i="1"/>
  <c r="B39" i="2"/>
  <c r="B47" i="2" s="1"/>
  <c r="G20" i="1"/>
  <c r="B40" i="2"/>
  <c r="B44" i="2" s="1"/>
  <c r="B48" i="2" s="1"/>
</calcChain>
</file>

<file path=xl/sharedStrings.xml><?xml version="1.0" encoding="utf-8"?>
<sst xmlns="http://schemas.openxmlformats.org/spreadsheetml/2006/main" count="88" uniqueCount="86">
  <si>
    <t>Novo Note</t>
  </si>
  <si>
    <t>Av das Cerejeiras, 139</t>
  </si>
  <si>
    <t>Vila Maria Alta, São Paulo, 02124-002</t>
  </si>
  <si>
    <t>(11) 94849-3333</t>
  </si>
  <si>
    <t>Proposta</t>
  </si>
  <si>
    <t>Criada em 05/07/2025</t>
  </si>
  <si>
    <t>Cliente</t>
  </si>
  <si>
    <t>Contato</t>
  </si>
  <si>
    <t>Num. Proposta</t>
  </si>
  <si>
    <t>Irma Elena Santiago da Silva</t>
  </si>
  <si>
    <t>Irma Elena</t>
  </si>
  <si>
    <t>2025/164</t>
  </si>
  <si>
    <t>Av Rotary 343 aprtamento 38</t>
  </si>
  <si>
    <t>Vila das Bandeiras</t>
  </si>
  <si>
    <t>Email</t>
  </si>
  <si>
    <t>Telefone</t>
  </si>
  <si>
    <t>teste@teste.com.br</t>
  </si>
  <si>
    <t>(11) 99999-9999</t>
  </si>
  <si>
    <t>Descrição</t>
  </si>
  <si>
    <t>Qtde</t>
  </si>
  <si>
    <t>Flidelidade</t>
  </si>
  <si>
    <t>Mensalidade</t>
  </si>
  <si>
    <r>
      <rPr>
        <b/>
        <sz val="10"/>
        <color rgb="FF000000"/>
        <rFont val="Roboto"/>
      </rPr>
      <t>Notebool Dell (</t>
    </r>
    <r>
      <rPr>
        <sz val="10"/>
        <color rgb="FF000000"/>
        <rFont val="Roboto"/>
      </rPr>
      <t>Inspiron 15, Windos 11
Processador Intel i3, 8GB de memória RAM
256GB de Armazemaneto SSD)</t>
    </r>
  </si>
  <si>
    <t>36 meses</t>
  </si>
  <si>
    <t>48 meses</t>
  </si>
  <si>
    <t>60 meses</t>
  </si>
  <si>
    <t>Condições de Fornecimento</t>
  </si>
  <si>
    <t>a) Valores incluem impostos</t>
  </si>
  <si>
    <t>b) Entrega em 7 dias úteis SP Capital, demais estados consultar prazo de entrega</t>
  </si>
  <si>
    <t>c) Suporte inicialmente feito de forma remota, não resolvendo, será presencial</t>
  </si>
  <si>
    <t>d) Contrato reajustado anualmente por IPCA</t>
  </si>
  <si>
    <t>e) Acessórios: mouses e teclados fornecidos à parte</t>
  </si>
  <si>
    <t>f) Pacote office 365 fornecido à parte.</t>
  </si>
  <si>
    <t>g) Seguro não incluso (contratado à parte)</t>
  </si>
  <si>
    <t>h) Disponibilidade dos equipamentos sujeita a variação até sua contratação</t>
  </si>
  <si>
    <t>i) Proposta válida até 15/07/2025</t>
  </si>
  <si>
    <t>Calculadora Eletrônico</t>
  </si>
  <si>
    <t>Valor Considerado</t>
  </si>
  <si>
    <t>Valor Referência</t>
  </si>
  <si>
    <t>Anotações</t>
  </si>
  <si>
    <t>Calculadora Impressora</t>
  </si>
  <si>
    <t>Valor do Equipamento</t>
  </si>
  <si>
    <t>Tx Depreciação</t>
  </si>
  <si>
    <t>(Notebook e Impressoras = 30%; Celulares e Tabletes = 50%)</t>
  </si>
  <si>
    <t>Valor antivírus anual</t>
  </si>
  <si>
    <t>(valor R$99 mas 1 licença aplica até 3 computadores)</t>
  </si>
  <si>
    <t>Pacote Office anual</t>
  </si>
  <si>
    <t>(valor R$599 mas 1 licença aplica até 5 computadores)</t>
  </si>
  <si>
    <t>Valor Seguro anual</t>
  </si>
  <si>
    <r>
      <t xml:space="preserve">(cotar pelo </t>
    </r>
    <r>
      <rPr>
        <u/>
        <sz val="10"/>
        <color rgb="FF1155CC"/>
        <rFont val="Arial"/>
        <family val="2"/>
      </rPr>
      <t>https://todayseguros.com.br/)</t>
    </r>
  </si>
  <si>
    <t>Valor do Frete</t>
  </si>
  <si>
    <t>(será diluído no tempo de contrato)</t>
  </si>
  <si>
    <t>Taxa de Manutenção Anual</t>
  </si>
  <si>
    <t>(atualmenteo estamos vivendo 0% de manutenção)</t>
  </si>
  <si>
    <t>Tempo Assinatura (Tempo 1)</t>
  </si>
  <si>
    <t>anos</t>
  </si>
  <si>
    <t>Tempo Assinatura (Tempo 2)</t>
  </si>
  <si>
    <t>Tempo Assinatura (Tempo 3)</t>
  </si>
  <si>
    <t>Valor Depreciado (Tempo 1)</t>
  </si>
  <si>
    <t>Valor Depreciado (Tempo 2)</t>
  </si>
  <si>
    <t>Valor Depreciado (Tempo 3)</t>
  </si>
  <si>
    <t>Manutenção (Tempo 1)</t>
  </si>
  <si>
    <t>Manutenção (Tempo 2)</t>
  </si>
  <si>
    <t>Manutenção (Tempo 3)</t>
  </si>
  <si>
    <t>Custo Ciclo (Tempo 1)</t>
  </si>
  <si>
    <t>Custo Ciclo (Tempo 2)</t>
  </si>
  <si>
    <t>Custo Ciclo (Tempo 3)</t>
  </si>
  <si>
    <t>Lucro (Tempo 1)</t>
  </si>
  <si>
    <t>Lucro (Tempo 2)</t>
  </si>
  <si>
    <t>Lucro (Tempo 3</t>
  </si>
  <si>
    <t>P. Total (Tempo 1)</t>
  </si>
  <si>
    <t>P. Total (Tempo 2)</t>
  </si>
  <si>
    <t>P. Total (Tempo 3)</t>
  </si>
  <si>
    <t>Assinatura (Tempo 1)</t>
  </si>
  <si>
    <t>Assinatura (Tempo 2)</t>
  </si>
  <si>
    <t>Assinatura (Tempo 3)</t>
  </si>
  <si>
    <t>Receita Total (Tempo 1)</t>
  </si>
  <si>
    <t>Receita Total (Tempo 2)</t>
  </si>
  <si>
    <t>Receita Total (Tempo 23</t>
  </si>
  <si>
    <t>Lucro Líquido (Tempo 1)</t>
  </si>
  <si>
    <t>Lucro Líquido (Tempo 2)</t>
  </si>
  <si>
    <t>Lucro Líquido (Tempo 3)</t>
  </si>
  <si>
    <t>ROI (Tempo 1)</t>
  </si>
  <si>
    <t>ROI (Tempo 2)</t>
  </si>
  <si>
    <t>ROI (Tempo 30</t>
  </si>
  <si>
    <t>Guarulhos, SP,. CEP 07042-000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</si>
</sst>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m&quot; &quot;d&quot;, &quot;yyyy"/>
    <numFmt numFmtId="165" formatCode="&quot;$&quot;#,##0.00"/>
    <numFmt numFmtId="166" formatCode="[$R$]#,##0"/>
    <numFmt numFmtId="167" formatCode="[$R$]#,##0.00"/>
  </numFmts>
  <fonts count="22">
    <font>
      <sz val="10"/>
      <color rgb="FF000000"/>
      <name val="Arial"/>
    </font>
    <font>
      <sz val="10"/>
      <name val="Roboto"/>
    </font>
    <font>
      <sz val="10"/>
      <color rgb="FF666666"/>
      <name val="Roboto"/>
    </font>
    <font>
      <b/>
      <sz val="20"/>
      <color rgb="FF000000"/>
      <name val="Roboto"/>
    </font>
    <font>
      <sz val="20"/>
      <color rgb="FF6D64E8"/>
      <name val="Roboto"/>
    </font>
    <font>
      <sz val="10"/>
      <color rgb="FF6D64E8"/>
      <name val="Roboto"/>
    </font>
    <font>
      <sz val="10"/>
      <color rgb="FF666666"/>
      <name val="Roboto"/>
    </font>
    <font>
      <sz val="10"/>
      <name val="Roboto"/>
    </font>
    <font>
      <b/>
      <sz val="12"/>
      <color rgb="FF000000"/>
      <name val="Roboto"/>
    </font>
    <font>
      <sz val="11"/>
      <color rgb="FFE01B84"/>
      <name val="Roboto"/>
    </font>
    <font>
      <sz val="13"/>
      <name val="Roboto"/>
    </font>
    <font>
      <b/>
      <sz val="12"/>
      <color rgb="FF434343"/>
      <name val="Roboto"/>
    </font>
    <font>
      <sz val="10"/>
      <name val="Arial"/>
      <family val="2"/>
    </font>
    <font>
      <b/>
      <sz val="12"/>
      <color rgb="FF2A3990"/>
      <name val="Roboto"/>
    </font>
    <font>
      <sz val="10"/>
      <color rgb="FF000000"/>
      <name val="Roboto"/>
    </font>
    <font>
      <sz val="14"/>
      <name val="Roboto"/>
    </font>
    <font>
      <b/>
      <sz val="10"/>
      <color rgb="FF000000"/>
      <name val="Roboto"/>
    </font>
    <font>
      <sz val="10"/>
      <color rgb="FF434343"/>
      <name val="Roboto"/>
    </font>
    <font>
      <sz val="18"/>
      <color rgb="FF666666"/>
      <name val="Roboto"/>
    </font>
    <font>
      <b/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B7B7B7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 applyAlignment="1"/>
    <xf numFmtId="14" fontId="1" fillId="2" borderId="0" xfId="0" applyNumberFormat="1" applyFont="1" applyFill="1" applyAlignment="1"/>
    <xf numFmtId="0" fontId="2" fillId="0" borderId="0" xfId="0" applyFont="1" applyAlignment="1"/>
    <xf numFmtId="14" fontId="2" fillId="0" borderId="0" xfId="0" applyNumberFormat="1" applyFont="1" applyAlignment="1"/>
    <xf numFmtId="0" fontId="1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3" borderId="0" xfId="0" applyFont="1" applyFill="1" applyAlignment="1">
      <alignment vertical="center"/>
    </xf>
    <xf numFmtId="165" fontId="6" fillId="3" borderId="0" xfId="0" applyNumberFormat="1" applyFont="1" applyFill="1" applyAlignment="1">
      <alignment horizontal="right"/>
    </xf>
    <xf numFmtId="166" fontId="2" fillId="3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6" fillId="4" borderId="0" xfId="0" applyFont="1" applyFill="1" applyAlignment="1">
      <alignment horizontal="right" vertical="center"/>
    </xf>
    <xf numFmtId="165" fontId="6" fillId="4" borderId="0" xfId="0" applyNumberFormat="1" applyFont="1" applyFill="1" applyAlignment="1"/>
    <xf numFmtId="165" fontId="2" fillId="4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165" fontId="6" fillId="3" borderId="0" xfId="0" applyNumberFormat="1" applyFont="1" applyFill="1" applyAlignment="1"/>
    <xf numFmtId="165" fontId="2" fillId="3" borderId="0" xfId="0" applyNumberFormat="1" applyFont="1" applyFill="1" applyAlignment="1">
      <alignment vertical="center"/>
    </xf>
    <xf numFmtId="0" fontId="7" fillId="0" borderId="0" xfId="0" applyFont="1" applyAlignment="1"/>
    <xf numFmtId="14" fontId="18" fillId="0" borderId="0" xfId="0" applyNumberFormat="1" applyFont="1" applyAlignment="1">
      <alignment horizontal="right" vertical="center"/>
    </xf>
    <xf numFmtId="0" fontId="19" fillId="5" borderId="0" xfId="0" applyFont="1" applyFill="1" applyAlignment="1"/>
    <xf numFmtId="0" fontId="19" fillId="0" borderId="0" xfId="0" applyFont="1" applyAlignment="1"/>
    <xf numFmtId="0" fontId="12" fillId="5" borderId="0" xfId="0" applyFont="1" applyFill="1" applyAlignment="1"/>
    <xf numFmtId="167" fontId="12" fillId="5" borderId="0" xfId="0" applyNumberFormat="1" applyFont="1" applyFill="1" applyAlignment="1"/>
    <xf numFmtId="0" fontId="12" fillId="5" borderId="0" xfId="0" applyFont="1" applyFill="1"/>
    <xf numFmtId="9" fontId="12" fillId="5" borderId="0" xfId="0" applyNumberFormat="1" applyFont="1" applyFill="1" applyAlignment="1"/>
    <xf numFmtId="0" fontId="20" fillId="5" borderId="0" xfId="0" applyFont="1" applyFill="1" applyAlignment="1"/>
    <xf numFmtId="167" fontId="12" fillId="5" borderId="0" xfId="0" applyNumberFormat="1" applyFont="1" applyFill="1"/>
    <xf numFmtId="10" fontId="12" fillId="5" borderId="0" xfId="0" applyNumberFormat="1" applyFont="1" applyFill="1"/>
    <xf numFmtId="0" fontId="7" fillId="0" borderId="0" xfId="0" applyFont="1"/>
    <xf numFmtId="0" fontId="0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/>
    <xf numFmtId="0" fontId="12" fillId="0" borderId="1" xfId="0" applyFont="1" applyBorder="1"/>
    <xf numFmtId="0" fontId="17" fillId="0" borderId="0" xfId="0" applyFont="1" applyAlignment="1"/>
    <xf numFmtId="0" fontId="13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/>
    </xf>
    <xf numFmtId="0" fontId="16" fillId="0" borderId="2" xfId="0" applyFont="1" applyBorder="1" applyAlignment="1"/>
    <xf numFmtId="0" fontId="1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todayseguros.com.br/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5"/>
  <sheetViews>
    <sheetView showGridLines="0" tabSelected="1" topLeftCell="A10" workbookViewId="0">
      <selection activeCell="B15" sqref="B15:C15"/>
    </sheetView>
  </sheetViews>
  <sheetFormatPr defaultColWidth="12.5703125" defaultRowHeight="15.75" customHeight="1"/>
  <cols>
    <col min="1" max="1" width="6.140625" customWidth="1"/>
    <col min="2" max="2" width="7.7109375" customWidth="1"/>
    <col min="3" max="3" width="16.42578125" customWidth="1"/>
    <col min="4" max="4" width="15" customWidth="1"/>
    <col min="5" max="5" width="6.140625" customWidth="1"/>
    <col min="6" max="7" width="13.140625" customWidth="1"/>
    <col min="8" max="8" width="6.140625" customWidth="1"/>
  </cols>
  <sheetData>
    <row r="1" spans="1:8" ht="6" customHeight="1">
      <c r="A1" s="1"/>
      <c r="B1" s="1"/>
      <c r="C1" s="1"/>
      <c r="D1" s="2"/>
      <c r="E1" s="1"/>
      <c r="F1" s="1"/>
      <c r="G1" s="1"/>
      <c r="H1" s="1"/>
    </row>
    <row r="2" spans="1:8" ht="18" customHeight="1">
      <c r="A2" s="3"/>
      <c r="B2" s="3"/>
      <c r="C2" s="3"/>
      <c r="D2" s="4"/>
      <c r="E2" s="3"/>
      <c r="F2" s="3"/>
      <c r="G2" s="3"/>
      <c r="H2" s="3"/>
    </row>
    <row r="3" spans="1:8" ht="19.5" customHeight="1">
      <c r="A3" s="5"/>
      <c r="B3" s="44" t="s">
        <v>0</v>
      </c>
      <c r="C3" s="43"/>
      <c r="D3" s="43"/>
      <c r="E3" s="6"/>
      <c r="F3" s="7"/>
      <c r="G3" s="7"/>
      <c r="H3" s="5"/>
    </row>
    <row r="4" spans="1:8" ht="12.75">
      <c r="A4" s="8"/>
      <c r="B4" s="45" t="s">
        <v>1</v>
      </c>
      <c r="C4" s="43"/>
      <c r="D4" s="43"/>
      <c r="E4" s="9"/>
      <c r="F4" s="9"/>
      <c r="G4" s="9"/>
      <c r="H4" s="5"/>
    </row>
    <row r="5" spans="1:8" ht="12.75">
      <c r="A5" s="8"/>
      <c r="B5" s="46" t="s">
        <v>2</v>
      </c>
      <c r="C5" s="43"/>
      <c r="D5" s="43"/>
      <c r="E5" s="9"/>
      <c r="F5" s="9"/>
      <c r="G5" s="9"/>
      <c r="H5" s="5"/>
    </row>
    <row r="6" spans="1:8" ht="12.75">
      <c r="A6" s="10"/>
      <c r="B6" s="47" t="s">
        <v>3</v>
      </c>
      <c r="C6" s="43"/>
      <c r="D6" s="11"/>
      <c r="E6" s="11"/>
      <c r="F6" s="11"/>
      <c r="G6" s="11"/>
      <c r="H6" s="10"/>
    </row>
    <row r="7" spans="1:8" ht="18" customHeight="1">
      <c r="A7" s="5"/>
      <c r="B7" s="9"/>
      <c r="C7" s="9"/>
      <c r="D7" s="9"/>
      <c r="E7" s="9"/>
      <c r="F7" s="9"/>
      <c r="G7" s="9"/>
      <c r="H7" s="5"/>
    </row>
    <row r="8" spans="1:8" ht="19.5" customHeight="1">
      <c r="A8" s="12"/>
      <c r="B8" s="44" t="s">
        <v>4</v>
      </c>
      <c r="C8" s="43"/>
      <c r="D8" s="43"/>
      <c r="E8" s="43"/>
      <c r="F8" s="13"/>
      <c r="G8" s="13"/>
      <c r="H8" s="12"/>
    </row>
    <row r="9" spans="1:8" ht="18" customHeight="1">
      <c r="A9" s="14"/>
      <c r="B9" s="48" t="s">
        <v>5</v>
      </c>
      <c r="C9" s="43"/>
      <c r="D9" s="15"/>
      <c r="E9" s="15"/>
      <c r="F9" s="15"/>
      <c r="G9" s="15"/>
      <c r="H9" s="16"/>
    </row>
    <row r="10" spans="1:8" ht="14.25">
      <c r="A10" s="14"/>
      <c r="B10" s="49"/>
      <c r="C10" s="43"/>
      <c r="D10" s="42"/>
      <c r="E10" s="43"/>
      <c r="F10" s="42"/>
      <c r="G10" s="43"/>
      <c r="H10" s="14"/>
    </row>
    <row r="11" spans="1:8" ht="18" customHeight="1">
      <c r="A11" s="17"/>
      <c r="B11" s="52" t="s">
        <v>6</v>
      </c>
      <c r="C11" s="43"/>
      <c r="D11" s="52" t="s">
        <v>7</v>
      </c>
      <c r="E11" s="43"/>
      <c r="F11" s="52" t="s">
        <v>8</v>
      </c>
      <c r="G11" s="43"/>
      <c r="H11" s="17"/>
    </row>
    <row r="12" spans="1:8" ht="18" customHeight="1">
      <c r="A12" s="10"/>
      <c r="B12" s="47" t="s">
        <v>9</v>
      </c>
      <c r="C12" s="43"/>
      <c r="D12" s="53" t="s">
        <v>10</v>
      </c>
      <c r="E12" s="43"/>
      <c r="F12" s="54" t="s">
        <v>11</v>
      </c>
      <c r="G12" s="43"/>
      <c r="H12" s="10"/>
    </row>
    <row r="13" spans="1:8" ht="18" customHeight="1">
      <c r="A13" s="14"/>
      <c r="B13" s="50" t="s">
        <v>12</v>
      </c>
      <c r="C13" s="43"/>
      <c r="D13" s="50"/>
      <c r="E13" s="43"/>
      <c r="F13" s="51"/>
      <c r="G13" s="43"/>
      <c r="H13" s="14"/>
    </row>
    <row r="14" spans="1:8" ht="18" customHeight="1">
      <c r="A14" s="14"/>
      <c r="B14" s="50" t="s">
        <v>13</v>
      </c>
      <c r="C14" s="43"/>
      <c r="D14" s="52" t="s">
        <v>14</v>
      </c>
      <c r="E14" s="43"/>
      <c r="F14" s="52" t="s">
        <v>15</v>
      </c>
      <c r="G14" s="43"/>
      <c r="H14" s="14"/>
    </row>
    <row r="15" spans="1:8" ht="18" customHeight="1">
      <c r="A15" s="14"/>
      <c r="B15" s="47" t="s">
        <v>85</v>
      </c>
      <c r="C15" s="43"/>
      <c r="D15" s="54" t="s">
        <v>16</v>
      </c>
      <c r="E15" s="43"/>
      <c r="F15" s="53" t="s">
        <v>17</v>
      </c>
      <c r="G15" s="43"/>
      <c r="H15" s="14"/>
    </row>
    <row r="16" spans="1:8" ht="12.75">
      <c r="A16" s="8"/>
      <c r="B16" s="55"/>
      <c r="C16" s="56"/>
      <c r="D16" s="55"/>
      <c r="E16" s="56"/>
      <c r="F16" s="55"/>
      <c r="G16" s="56"/>
      <c r="H16" s="8"/>
    </row>
    <row r="17" spans="1:8" ht="12.75">
      <c r="A17" s="14"/>
      <c r="B17" s="15"/>
      <c r="C17" s="15"/>
      <c r="D17" s="15"/>
      <c r="E17" s="16"/>
      <c r="F17" s="15"/>
      <c r="G17" s="15"/>
      <c r="H17" s="14"/>
    </row>
    <row r="18" spans="1:8" ht="30" customHeight="1">
      <c r="A18" s="14"/>
      <c r="B18" s="58" t="s">
        <v>18</v>
      </c>
      <c r="C18" s="43"/>
      <c r="D18" s="43"/>
      <c r="E18" s="18" t="s">
        <v>19</v>
      </c>
      <c r="F18" s="18" t="s">
        <v>20</v>
      </c>
      <c r="G18" s="18" t="s">
        <v>21</v>
      </c>
      <c r="H18" s="14"/>
    </row>
    <row r="19" spans="1:8" ht="19.5" customHeight="1">
      <c r="A19" s="10"/>
      <c r="B19" s="59" t="s">
        <v>22</v>
      </c>
      <c r="C19" s="43"/>
      <c r="D19" s="43"/>
      <c r="E19" s="60">
        <v>1</v>
      </c>
      <c r="F19" s="20" t="s">
        <v>23</v>
      </c>
      <c r="G19" s="21">
        <f>Parametros!B35</f>
        <v>221.92499999999998</v>
      </c>
      <c r="H19" s="10"/>
    </row>
    <row r="20" spans="1:8" ht="19.5" customHeight="1">
      <c r="A20" s="22"/>
      <c r="B20" s="43"/>
      <c r="C20" s="43"/>
      <c r="D20" s="43"/>
      <c r="E20" s="43"/>
      <c r="F20" s="20" t="s">
        <v>24</v>
      </c>
      <c r="G20" s="21">
        <f>Parametros!B36</f>
        <v>121.05</v>
      </c>
      <c r="H20" s="22"/>
    </row>
    <row r="21" spans="1:8" ht="19.5" customHeight="1">
      <c r="A21" s="22"/>
      <c r="B21" s="43"/>
      <c r="C21" s="43"/>
      <c r="D21" s="43"/>
      <c r="E21" s="43"/>
      <c r="F21" s="20" t="s">
        <v>25</v>
      </c>
      <c r="G21" s="21">
        <f>Parametros!B37</f>
        <v>100.875</v>
      </c>
      <c r="H21" s="22"/>
    </row>
    <row r="22" spans="1:8" ht="19.5" customHeight="1">
      <c r="A22" s="14"/>
      <c r="B22" s="61"/>
      <c r="C22" s="43"/>
      <c r="D22" s="43"/>
      <c r="E22" s="23"/>
      <c r="F22" s="24"/>
      <c r="G22" s="25"/>
      <c r="H22" s="14"/>
    </row>
    <row r="23" spans="1:8" ht="19.5" hidden="1" customHeight="1">
      <c r="A23" s="14"/>
      <c r="B23" s="26"/>
      <c r="C23" s="19"/>
      <c r="D23" s="27"/>
      <c r="E23" s="28"/>
      <c r="F23" s="29"/>
      <c r="G23" s="30">
        <f>PRODUCT(E23,F23)</f>
        <v>0</v>
      </c>
      <c r="H23" s="14"/>
    </row>
    <row r="24" spans="1:8" ht="24" customHeight="1">
      <c r="A24" s="31"/>
      <c r="B24" s="62" t="s">
        <v>26</v>
      </c>
      <c r="C24" s="63"/>
      <c r="D24" s="63"/>
      <c r="E24" s="63"/>
      <c r="F24" s="63"/>
      <c r="G24" s="63"/>
      <c r="H24" s="31"/>
    </row>
    <row r="25" spans="1:8" ht="19.5" customHeight="1">
      <c r="A25" s="31"/>
      <c r="B25" s="57" t="s">
        <v>27</v>
      </c>
      <c r="C25" s="43"/>
      <c r="D25" s="43"/>
      <c r="E25" s="43"/>
      <c r="F25" s="43"/>
      <c r="G25" s="43"/>
      <c r="H25" s="31"/>
    </row>
    <row r="26" spans="1:8" ht="19.5" customHeight="1">
      <c r="A26" s="31"/>
      <c r="B26" s="57" t="s">
        <v>28</v>
      </c>
      <c r="C26" s="43"/>
      <c r="D26" s="43"/>
      <c r="E26" s="43"/>
      <c r="F26" s="43"/>
      <c r="G26" s="43"/>
      <c r="H26" s="31"/>
    </row>
    <row r="27" spans="1:8" ht="19.5" customHeight="1">
      <c r="A27" s="31"/>
      <c r="B27" s="57" t="s">
        <v>29</v>
      </c>
      <c r="C27" s="43"/>
      <c r="D27" s="43"/>
      <c r="E27" s="43"/>
      <c r="F27" s="43"/>
      <c r="G27" s="43"/>
      <c r="H27" s="31"/>
    </row>
    <row r="28" spans="1:8" ht="19.5" customHeight="1">
      <c r="A28" s="31"/>
      <c r="B28" s="57" t="s">
        <v>30</v>
      </c>
      <c r="C28" s="43"/>
      <c r="D28" s="43"/>
      <c r="E28" s="43"/>
      <c r="F28" s="43"/>
      <c r="G28" s="43"/>
      <c r="H28" s="31"/>
    </row>
    <row r="29" spans="1:8" ht="19.5" customHeight="1">
      <c r="A29" s="31"/>
      <c r="B29" s="57" t="s">
        <v>31</v>
      </c>
      <c r="C29" s="43"/>
      <c r="D29" s="43"/>
      <c r="E29" s="43"/>
      <c r="F29" s="43"/>
      <c r="G29" s="43"/>
      <c r="H29" s="31"/>
    </row>
    <row r="30" spans="1:8" ht="19.5" customHeight="1">
      <c r="A30" s="31"/>
      <c r="B30" s="57" t="s">
        <v>32</v>
      </c>
      <c r="C30" s="43"/>
      <c r="D30" s="43"/>
      <c r="E30" s="43"/>
      <c r="F30" s="43"/>
      <c r="G30" s="43"/>
      <c r="H30" s="31"/>
    </row>
    <row r="31" spans="1:8" ht="19.5" customHeight="1">
      <c r="A31" s="31"/>
      <c r="B31" s="57" t="s">
        <v>33</v>
      </c>
      <c r="C31" s="43"/>
      <c r="D31" s="43"/>
      <c r="E31" s="43"/>
      <c r="F31" s="43"/>
      <c r="G31" s="43"/>
      <c r="H31" s="31"/>
    </row>
    <row r="32" spans="1:8" ht="19.5" customHeight="1">
      <c r="A32" s="16"/>
      <c r="B32" s="57" t="s">
        <v>34</v>
      </c>
      <c r="C32" s="43"/>
      <c r="D32" s="43"/>
      <c r="E32" s="43"/>
      <c r="F32" s="43"/>
      <c r="G32" s="43"/>
      <c r="H32" s="16"/>
    </row>
    <row r="33" spans="1:8" ht="19.5" customHeight="1">
      <c r="A33" s="16"/>
      <c r="B33" s="57" t="s">
        <v>35</v>
      </c>
      <c r="C33" s="43"/>
      <c r="D33" s="43"/>
      <c r="E33" s="43"/>
      <c r="F33" s="43"/>
      <c r="G33" s="43"/>
      <c r="H33" s="16"/>
    </row>
    <row r="34" spans="1:8" ht="19.5" customHeight="1">
      <c r="A34" s="16"/>
      <c r="B34" s="32"/>
      <c r="C34" s="16"/>
      <c r="D34" s="16"/>
      <c r="E34" s="16"/>
      <c r="F34" s="16"/>
      <c r="G34" s="16"/>
      <c r="H34" s="16"/>
    </row>
    <row r="35" spans="1:8" ht="19.5" customHeight="1">
      <c r="A35" s="16"/>
      <c r="B35" s="32"/>
      <c r="C35" s="16"/>
      <c r="D35" s="16"/>
      <c r="E35" s="16"/>
      <c r="F35" s="16"/>
      <c r="G35" s="16"/>
      <c r="H35" s="16"/>
    </row>
  </sheetData>
  <mergeCells count="41">
    <mergeCell ref="B32:G32"/>
    <mergeCell ref="B33:G33"/>
    <mergeCell ref="B18:D18"/>
    <mergeCell ref="B19:D21"/>
    <mergeCell ref="E19:E21"/>
    <mergeCell ref="B22:D22"/>
    <mergeCell ref="B24:G24"/>
    <mergeCell ref="B25:G25"/>
    <mergeCell ref="B26:G26"/>
    <mergeCell ref="B27:G27"/>
    <mergeCell ref="B28:G28"/>
    <mergeCell ref="B29:G29"/>
    <mergeCell ref="B30:G30"/>
    <mergeCell ref="B31:G31"/>
    <mergeCell ref="D16:E16"/>
    <mergeCell ref="F16:G16"/>
    <mergeCell ref="B14:C14"/>
    <mergeCell ref="D14:E14"/>
    <mergeCell ref="F14:G14"/>
    <mergeCell ref="B15:C15"/>
    <mergeCell ref="D15:E15"/>
    <mergeCell ref="F15:G15"/>
    <mergeCell ref="B16:C16"/>
    <mergeCell ref="D13:E13"/>
    <mergeCell ref="F13:G13"/>
    <mergeCell ref="B11:C11"/>
    <mergeCell ref="D11:E11"/>
    <mergeCell ref="F11:G11"/>
    <mergeCell ref="B12:C12"/>
    <mergeCell ref="D12:E12"/>
    <mergeCell ref="F12:G12"/>
    <mergeCell ref="B13:C13"/>
    <mergeCell ref="D10:E10"/>
    <mergeCell ref="F10:G10"/>
    <mergeCell ref="B3:D3"/>
    <mergeCell ref="B4:D4"/>
    <mergeCell ref="B5:D5"/>
    <mergeCell ref="B6:C6"/>
    <mergeCell ref="B8:E8"/>
    <mergeCell ref="B9:C9"/>
    <mergeCell ref="B10:C1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F49"/>
  <sheetViews>
    <sheetView workbookViewId="0">
      <selection activeCell="C15" sqref="C15"/>
    </sheetView>
  </sheetViews>
  <sheetFormatPr defaultColWidth="12.5703125" defaultRowHeight="15.75" customHeight="1"/>
  <cols>
    <col min="1" max="1" width="25.28515625" bestFit="1" customWidth="1"/>
    <col min="2" max="2" width="15.7109375" customWidth="1"/>
    <col min="3" max="3" width="15" customWidth="1"/>
    <col min="4" max="4" width="46.7109375" customWidth="1"/>
    <col min="6" max="6" width="20" customWidth="1"/>
  </cols>
  <sheetData>
    <row r="2" spans="1:6" ht="15.75" customHeight="1">
      <c r="A2" s="33" t="s">
        <v>36</v>
      </c>
      <c r="B2" s="33" t="s">
        <v>37</v>
      </c>
      <c r="C2" s="33" t="s">
        <v>38</v>
      </c>
      <c r="D2" s="33" t="s">
        <v>39</v>
      </c>
      <c r="F2" s="34" t="s">
        <v>40</v>
      </c>
    </row>
    <row r="3" spans="1:6" ht="15.75" customHeight="1">
      <c r="A3" s="35" t="s">
        <v>41</v>
      </c>
      <c r="B3" s="36">
        <v>2421</v>
      </c>
      <c r="C3" s="37"/>
      <c r="D3" s="37"/>
    </row>
    <row r="4" spans="1:6" ht="15.75" customHeight="1">
      <c r="A4" s="35" t="s">
        <v>42</v>
      </c>
      <c r="B4" s="38">
        <v>0.3</v>
      </c>
      <c r="C4" s="35"/>
      <c r="D4" s="35" t="s">
        <v>43</v>
      </c>
    </row>
    <row r="5" spans="1:6" ht="15.75" customHeight="1">
      <c r="A5" s="35" t="s">
        <v>44</v>
      </c>
      <c r="B5" s="36">
        <v>0</v>
      </c>
      <c r="C5" s="36">
        <v>33</v>
      </c>
      <c r="D5" s="35" t="s">
        <v>45</v>
      </c>
    </row>
    <row r="6" spans="1:6" ht="15.75" customHeight="1">
      <c r="A6" s="35" t="s">
        <v>46</v>
      </c>
      <c r="B6" s="36">
        <v>0</v>
      </c>
      <c r="C6" s="36">
        <v>119.8</v>
      </c>
      <c r="D6" s="35" t="s">
        <v>47</v>
      </c>
    </row>
    <row r="7" spans="1:6" ht="15.75" customHeight="1">
      <c r="A7" s="35" t="s">
        <v>48</v>
      </c>
      <c r="B7" s="36">
        <v>0</v>
      </c>
      <c r="C7" s="36">
        <f>149*2</f>
        <v>298</v>
      </c>
      <c r="D7" s="39" t="s">
        <v>49</v>
      </c>
    </row>
    <row r="8" spans="1:6" ht="15.75" customHeight="1">
      <c r="A8" s="35" t="s">
        <v>50</v>
      </c>
      <c r="B8" s="36">
        <v>0</v>
      </c>
      <c r="C8" s="35"/>
      <c r="D8" s="35" t="s">
        <v>51</v>
      </c>
    </row>
    <row r="9" spans="1:6" ht="15.75" customHeight="1">
      <c r="A9" s="35" t="s">
        <v>52</v>
      </c>
      <c r="B9" s="38">
        <v>0.05</v>
      </c>
      <c r="C9" s="37"/>
      <c r="D9" s="35" t="s">
        <v>53</v>
      </c>
    </row>
    <row r="10" spans="1:6" ht="15.75" customHeight="1">
      <c r="A10" s="37"/>
      <c r="B10" s="37"/>
      <c r="C10" s="37"/>
      <c r="D10" s="37"/>
    </row>
    <row r="11" spans="1:6" ht="15.75" customHeight="1">
      <c r="A11" s="35" t="s">
        <v>54</v>
      </c>
      <c r="B11" s="35">
        <v>2</v>
      </c>
      <c r="C11" s="35"/>
      <c r="D11" s="35" t="s">
        <v>55</v>
      </c>
    </row>
    <row r="12" spans="1:6" ht="15.75" customHeight="1">
      <c r="A12" s="35" t="s">
        <v>56</v>
      </c>
      <c r="B12" s="35">
        <v>4</v>
      </c>
      <c r="C12" s="35"/>
      <c r="D12" s="35" t="s">
        <v>55</v>
      </c>
    </row>
    <row r="13" spans="1:6" ht="15.75" customHeight="1">
      <c r="A13" s="35" t="s">
        <v>57</v>
      </c>
      <c r="B13" s="35">
        <v>5</v>
      </c>
      <c r="C13" s="35"/>
      <c r="D13" s="35" t="s">
        <v>55</v>
      </c>
    </row>
    <row r="14" spans="1:6" ht="15.75" customHeight="1">
      <c r="A14" s="37"/>
      <c r="B14" s="37"/>
      <c r="C14" s="37"/>
      <c r="D14" s="37"/>
    </row>
    <row r="15" spans="1:6" ht="15.75" customHeight="1">
      <c r="A15" s="35" t="s">
        <v>58</v>
      </c>
      <c r="B15" s="40">
        <f t="shared" ref="B15:B17" si="0">$B$3*((1-$B$4)^B11)</f>
        <v>1186.2899999999997</v>
      </c>
      <c r="C15" s="37"/>
      <c r="D15" s="37"/>
    </row>
    <row r="16" spans="1:6" ht="15.75" customHeight="1">
      <c r="A16" s="35" t="s">
        <v>59</v>
      </c>
      <c r="B16" s="40">
        <f t="shared" si="0"/>
        <v>581.28209999999979</v>
      </c>
      <c r="C16" s="37"/>
      <c r="D16" s="37"/>
    </row>
    <row r="17" spans="1:4" ht="15.75" customHeight="1">
      <c r="A17" s="35" t="s">
        <v>60</v>
      </c>
      <c r="B17" s="40">
        <f t="shared" si="0"/>
        <v>406.89746999999988</v>
      </c>
      <c r="C17" s="37"/>
      <c r="D17" s="37"/>
    </row>
    <row r="18" spans="1:4" ht="15.75" customHeight="1">
      <c r="A18" s="37"/>
      <c r="B18" s="37"/>
      <c r="C18" s="37"/>
      <c r="D18" s="37"/>
    </row>
    <row r="19" spans="1:4" ht="15.75" customHeight="1">
      <c r="A19" s="35" t="s">
        <v>61</v>
      </c>
      <c r="B19" s="40">
        <f t="shared" ref="B19:B21" si="1">$B$3*$B$9*B11</f>
        <v>242.10000000000002</v>
      </c>
      <c r="C19" s="37"/>
      <c r="D19" s="37"/>
    </row>
    <row r="20" spans="1:4" ht="15.75" customHeight="1">
      <c r="A20" s="35" t="s">
        <v>62</v>
      </c>
      <c r="B20" s="40">
        <f t="shared" si="1"/>
        <v>484.20000000000005</v>
      </c>
      <c r="C20" s="37"/>
      <c r="D20" s="37"/>
    </row>
    <row r="21" spans="1:4" ht="12.75">
      <c r="A21" s="35" t="s">
        <v>63</v>
      </c>
      <c r="B21" s="40">
        <f t="shared" si="1"/>
        <v>605.25</v>
      </c>
      <c r="C21" s="37"/>
      <c r="D21" s="37"/>
    </row>
    <row r="22" spans="1:4" ht="12.75">
      <c r="A22" s="37"/>
      <c r="B22" s="37"/>
      <c r="C22" s="37"/>
      <c r="D22" s="37"/>
    </row>
    <row r="23" spans="1:4" ht="12.75">
      <c r="A23" s="35" t="s">
        <v>64</v>
      </c>
      <c r="B23" s="40">
        <f>$B$3+B19+($B$5*B11)+($B$6*B11)+($B$7*B11)</f>
        <v>2663.1</v>
      </c>
      <c r="C23" s="37"/>
      <c r="D23" s="37"/>
    </row>
    <row r="24" spans="1:4" ht="12.75">
      <c r="A24" s="35" t="s">
        <v>65</v>
      </c>
      <c r="B24" s="40">
        <f t="shared" ref="B23:B25" si="2">$B$3+B20+($B$5*B12)+($B$6*B12)+($B$7*B12)</f>
        <v>2905.2</v>
      </c>
      <c r="C24" s="37"/>
      <c r="D24" s="37"/>
    </row>
    <row r="25" spans="1:4" ht="12.75">
      <c r="A25" s="35" t="s">
        <v>66</v>
      </c>
      <c r="B25" s="40">
        <f t="shared" si="2"/>
        <v>3026.25</v>
      </c>
      <c r="C25" s="37"/>
      <c r="D25" s="37"/>
    </row>
    <row r="26" spans="1:4" ht="12.75">
      <c r="A26" s="37"/>
      <c r="B26" s="37"/>
      <c r="C26" s="37"/>
      <c r="D26" s="37"/>
    </row>
    <row r="27" spans="1:4" ht="12.75">
      <c r="A27" s="35" t="s">
        <v>67</v>
      </c>
      <c r="B27" s="38">
        <v>1</v>
      </c>
      <c r="C27" s="37"/>
      <c r="D27" s="37"/>
    </row>
    <row r="28" spans="1:4" ht="12.75">
      <c r="A28" s="35" t="s">
        <v>68</v>
      </c>
      <c r="B28" s="38">
        <v>1</v>
      </c>
      <c r="C28" s="37"/>
      <c r="D28" s="37"/>
    </row>
    <row r="29" spans="1:4" ht="12.75">
      <c r="A29" s="35" t="s">
        <v>69</v>
      </c>
      <c r="B29" s="38">
        <v>1</v>
      </c>
      <c r="C29" s="37"/>
      <c r="D29" s="37"/>
    </row>
    <row r="30" spans="1:4" ht="12.75">
      <c r="A30" s="37"/>
      <c r="B30" s="37"/>
      <c r="C30" s="37"/>
      <c r="D30" s="37"/>
    </row>
    <row r="31" spans="1:4" ht="12.75">
      <c r="A31" s="35" t="s">
        <v>70</v>
      </c>
      <c r="B31" s="40">
        <f t="shared" ref="B31:B33" si="3">B23*(1+B27)</f>
        <v>5326.2</v>
      </c>
      <c r="C31" s="37"/>
      <c r="D31" s="37"/>
    </row>
    <row r="32" spans="1:4" ht="12.75">
      <c r="A32" s="35" t="s">
        <v>71</v>
      </c>
      <c r="B32" s="40">
        <f t="shared" si="3"/>
        <v>5810.4</v>
      </c>
      <c r="C32" s="37"/>
      <c r="D32" s="37"/>
    </row>
    <row r="33" spans="1:4" ht="12.75">
      <c r="A33" s="35" t="s">
        <v>72</v>
      </c>
      <c r="B33" s="40">
        <f t="shared" si="3"/>
        <v>6052.5</v>
      </c>
      <c r="C33" s="37"/>
      <c r="D33" s="37"/>
    </row>
    <row r="34" spans="1:4" ht="12.75">
      <c r="A34" s="37"/>
      <c r="B34" s="37"/>
      <c r="C34" s="37"/>
      <c r="D34" s="37"/>
    </row>
    <row r="35" spans="1:4" ht="12.75">
      <c r="A35" s="35" t="s">
        <v>73</v>
      </c>
      <c r="B35" s="40">
        <f t="shared" ref="B35:B37" si="4">(B31/(B11*12))+($B$8/(B11*12))</f>
        <v>221.92499999999998</v>
      </c>
      <c r="C35" s="37"/>
      <c r="D35" s="37"/>
    </row>
    <row r="36" spans="1:4" ht="12.75">
      <c r="A36" s="35" t="s">
        <v>74</v>
      </c>
      <c r="B36" s="40">
        <f t="shared" si="4"/>
        <v>121.05</v>
      </c>
      <c r="C36" s="37"/>
      <c r="D36" s="37"/>
    </row>
    <row r="37" spans="1:4" ht="12.75">
      <c r="A37" s="35" t="s">
        <v>75</v>
      </c>
      <c r="B37" s="40">
        <f t="shared" si="4"/>
        <v>100.875</v>
      </c>
      <c r="C37" s="37"/>
      <c r="D37" s="37"/>
    </row>
    <row r="38" spans="1:4" ht="12.75">
      <c r="A38" s="37"/>
      <c r="B38" s="37"/>
      <c r="C38" s="37"/>
      <c r="D38" s="37"/>
    </row>
    <row r="39" spans="1:4" ht="12.75">
      <c r="A39" s="35" t="s">
        <v>76</v>
      </c>
      <c r="B39" s="40">
        <f t="shared" ref="B39:B41" si="5">B35*B11*12</f>
        <v>5326.2</v>
      </c>
      <c r="C39" s="37"/>
      <c r="D39" s="37"/>
    </row>
    <row r="40" spans="1:4" ht="12.75">
      <c r="A40" s="35" t="s">
        <v>77</v>
      </c>
      <c r="B40" s="40">
        <f t="shared" si="5"/>
        <v>5810.4</v>
      </c>
      <c r="C40" s="37"/>
      <c r="D40" s="37"/>
    </row>
    <row r="41" spans="1:4" ht="12.75">
      <c r="A41" s="35" t="s">
        <v>78</v>
      </c>
      <c r="B41" s="40">
        <f t="shared" si="5"/>
        <v>6052.5</v>
      </c>
      <c r="C41" s="37"/>
      <c r="D41" s="37"/>
    </row>
    <row r="42" spans="1:4" ht="12.75">
      <c r="A42" s="37"/>
      <c r="B42" s="37"/>
      <c r="C42" s="37"/>
      <c r="D42" s="37"/>
    </row>
    <row r="43" spans="1:4" ht="12.75">
      <c r="A43" s="35" t="s">
        <v>79</v>
      </c>
      <c r="B43" s="40">
        <f>B39-B23+B15</f>
        <v>3849.3899999999994</v>
      </c>
      <c r="C43" s="37"/>
      <c r="D43" s="37"/>
    </row>
    <row r="44" spans="1:4" ht="12.75">
      <c r="A44" s="35" t="s">
        <v>80</v>
      </c>
      <c r="B44" s="40">
        <f t="shared" ref="B43:B45" si="6">B40-B24+B16</f>
        <v>3486.4820999999997</v>
      </c>
      <c r="C44" s="37"/>
      <c r="D44" s="37"/>
    </row>
    <row r="45" spans="1:4" ht="12.75">
      <c r="A45" s="35" t="s">
        <v>81</v>
      </c>
      <c r="B45" s="40">
        <f t="shared" si="6"/>
        <v>3433.1474699999999</v>
      </c>
      <c r="C45" s="37"/>
      <c r="D45" s="37"/>
    </row>
    <row r="46" spans="1:4" ht="12.75">
      <c r="A46" s="37"/>
      <c r="B46" s="37"/>
      <c r="C46" s="37"/>
      <c r="D46" s="37"/>
    </row>
    <row r="47" spans="1:4" ht="12.75">
      <c r="A47" s="35" t="s">
        <v>82</v>
      </c>
      <c r="B47" s="41">
        <f t="shared" ref="B47:B49" si="7">B43/($B$3+($B$5*B11)+($B$6*B11)+($B$7*B11)+$B$8)</f>
        <v>1.5899999999999999</v>
      </c>
      <c r="C47" s="37"/>
      <c r="D47" s="37"/>
    </row>
    <row r="48" spans="1:4" ht="12.75">
      <c r="A48" s="35" t="s">
        <v>83</v>
      </c>
      <c r="B48" s="41">
        <f t="shared" si="7"/>
        <v>1.4400999999999999</v>
      </c>
      <c r="C48" s="37"/>
      <c r="D48" s="37"/>
    </row>
    <row r="49" spans="1:4" ht="12.75">
      <c r="A49" s="35" t="s">
        <v>84</v>
      </c>
      <c r="B49" s="41">
        <f t="shared" si="7"/>
        <v>1.4180699999999999</v>
      </c>
      <c r="C49" s="37"/>
      <c r="D49" s="37"/>
    </row>
  </sheetData>
  <hyperlinks>
    <hyperlink ref="D7" r:id="rId1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Fatura</vt:lpstr>
      <vt:lpstr>Parametros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2025-07-09T23:14:57Z</dcterms:modified>
</cp:coreProperties>
</file>